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dina001\Desktop\"/>
    </mc:Choice>
  </mc:AlternateContent>
  <xr:revisionPtr revIDLastSave="0" documentId="8_{28A34BF6-2FE9-4B3E-A463-A6124CE3781C}" xr6:coauthVersionLast="41" xr6:coauthVersionMax="41" xr10:uidLastSave="{00000000-0000-0000-0000-000000000000}"/>
  <bookViews>
    <workbookView xWindow="-108" yWindow="-108" windowWidth="23256" windowHeight="12576" xr2:uid="{00000000-000D-0000-FFFF-FFFF00000000}"/>
  </bookViews>
  <sheets>
    <sheet name="With Perfected Interest" sheetId="1" r:id="rId1"/>
    <sheet name="Without Perfected Interest"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3" l="1"/>
  <c r="G15" i="3" s="1"/>
  <c r="E15" i="3"/>
  <c r="H15" i="3" l="1"/>
  <c r="H18" i="3" s="1"/>
  <c r="F15" i="1"/>
  <c r="G15" i="1" s="1"/>
  <c r="H15" i="1" l="1"/>
  <c r="H18" i="1" s="1"/>
  <c r="E15" i="1"/>
</calcChain>
</file>

<file path=xl/sharedStrings.xml><?xml version="1.0" encoding="utf-8"?>
<sst xmlns="http://schemas.openxmlformats.org/spreadsheetml/2006/main" count="62" uniqueCount="32">
  <si>
    <t>TPR</t>
  </si>
  <si>
    <t>Pbr</t>
  </si>
  <si>
    <t>(TPR x Pbr)</t>
  </si>
  <si>
    <t>AS</t>
  </si>
  <si>
    <t>(TPR - (LP + AS))</t>
  </si>
  <si>
    <t>Monthly</t>
  </si>
  <si>
    <t>Average</t>
  </si>
  <si>
    <t>PoolOp</t>
  </si>
  <si>
    <t>Name</t>
  </si>
  <si>
    <t>Target (Mcf)</t>
  </si>
  <si>
    <t>Billed Price ($/Mcf)</t>
  </si>
  <si>
    <t>est. Billed ($)</t>
  </si>
  <si>
    <t>SC</t>
  </si>
  <si>
    <t>Credit Exposure</t>
  </si>
  <si>
    <t># of Tranches</t>
  </si>
  <si>
    <t>Credit Exposure per Tranche</t>
  </si>
  <si>
    <t>Est. Negative Cashout (Pco)</t>
  </si>
  <si>
    <t>Average Billed Price (Pbr)</t>
  </si>
  <si>
    <t>HDD</t>
  </si>
  <si>
    <t>Storage Capacity (SC)</t>
  </si>
  <si>
    <t>Allowable Storage Credit</t>
  </si>
  <si>
    <r>
      <t xml:space="preserve">CR = (TPR - (LP + AS)) x Pco - (TPR x Pbr) </t>
    </r>
    <r>
      <rPr>
        <sz val="16"/>
        <rFont val="Times New Roman"/>
        <family val="1"/>
      </rPr>
      <t>where:</t>
    </r>
  </si>
  <si>
    <r>
      <t>CR</t>
    </r>
    <r>
      <rPr>
        <sz val="10"/>
        <rFont val="Times New Roman"/>
        <family val="1"/>
      </rPr>
      <t xml:space="preserve"> equals Collateral Requirement (in $)</t>
    </r>
  </si>
  <si>
    <r>
      <t>TPR</t>
    </r>
    <r>
      <rPr>
        <sz val="10"/>
        <rFont val="Times New Roman"/>
        <family val="1"/>
      </rPr>
      <t xml:space="preserve"> equals Total Pool Requirements (in mcf) as estimated by East Ohio for the upcoming month using normal heating degree days.</t>
    </r>
  </si>
  <si>
    <r>
      <t>AS</t>
    </r>
    <r>
      <rPr>
        <sz val="10"/>
        <rFont val="Times New Roman"/>
        <family val="1"/>
      </rPr>
      <t xml:space="preserve"> equals Available Storage (in mcf) as determined by the lowest ratchet beginning of the month storage inventory (if applicable) held by the Supplier in conjunction with its ECPS pool.  The Available Storage volume shall exclude any volumes purchased from East Ohio under the ECPS On-System Storage capacity provisions but not yet paid for. </t>
    </r>
  </si>
  <si>
    <r>
      <t>LP</t>
    </r>
    <r>
      <rPr>
        <sz val="10"/>
        <rFont val="Times New Roman"/>
        <family val="1"/>
      </rPr>
      <t xml:space="preserve"> equals Local Production (in mcf) as determined by the first-of-month confirmed nomination of local production (if applicable) dedicated to the pool or nominated from the Supplier’s Local Production Pooling Service pool multiplied by the number of days in the month.</t>
    </r>
  </si>
  <si>
    <r>
      <t>Pco</t>
    </r>
    <r>
      <rPr>
        <sz val="10"/>
        <rFont val="Times New Roman"/>
        <family val="1"/>
      </rPr>
      <t xml:space="preserve"> equals Cash Out Price (in $/mcf) as determined by the estimated negative imbalance volume cash out rate based on Inside FERC’s Gas Market Report first of month pricing with the applicable adjustments. For purposes of the auction evaluation, the Cash Out Price will equal the weighted average negative imbalance cash out price for the prior twelve months whose term equals the new auction term (weighted by forecasted normalized sales volumes).</t>
    </r>
  </si>
  <si>
    <r>
      <t>Pbr</t>
    </r>
    <r>
      <rPr>
        <sz val="10"/>
        <rFont val="Times New Roman"/>
        <family val="1"/>
      </rPr>
      <t xml:space="preserve"> equals Billing Rate Price (in $/mcf) as determined by the last actual month’s average billing rate charged by the Supplier for Customers billed by East Ohio. For purposes of the auction evaluation, the Billing Rate Price will equal the weighted average auction price for the prior twelve months whose term equals the new auction term (weighted by forecasted normalized sales volumes).</t>
    </r>
  </si>
  <si>
    <t>Auction Pool</t>
  </si>
  <si>
    <t>SSO/SCO</t>
  </si>
  <si>
    <t>Collateral Requirement Formula (with perfected interest)</t>
  </si>
  <si>
    <t>Collateral Requirement Formula (without perfected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</si>
</sst>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0_);[Red]\(#,##0.0\)"/>
    <numFmt numFmtId="166" formatCode="_(* #,##0.0_);_(* \(#,##0.0\);_(* &quot;-&quot;??_);_(@_)"/>
    <numFmt numFmtId="167" formatCode="0.0000"/>
    <numFmt numFmtId="168" formatCode="_(&quot;$&quot;* #,##0.0000_);_(&quot;$&quot;* \(#,##0.0000\);_(&quot;$&quot;* &quot;-&quot;??_);_(@_)"/>
    <numFmt numFmtId="169" formatCode="_(&quot;$&quot;* #,##0_);_(&quot;$&quot;* \(#,##0\);_(&quot;$&quot;* &quot;-&quot;??_);_(@_)"/>
    <numFmt numFmtId="170" formatCode="_(&quot;$&quot;* #,##0.000_);_(&quot;$&quot;* \(#,##0.000\);_(&quot;$&quot;* &quot;-&quot;??_);_(@_)"/>
    <numFmt numFmtId="171" formatCode="#,##0.0000_);\(#,##0.0000\)"/>
    <numFmt numFmtId="172" formatCode="#,##0.0000_);[Red]\(#,##0.0000\)"/>
    <numFmt numFmtId="173" formatCode="0.000%"/>
  </numFmts>
  <fonts count="8" x14ac:knownFonts="1">
    <font>
      <sz val="10"/>
      <name val="Tahoma"/>
    </font>
    <font>
      <sz val="10"/>
      <name val="Tahoma"/>
      <family val="2"/>
    </font>
    <font>
      <b/>
      <sz val="24"/>
      <name val="Times New Roman"/>
      <family val="1"/>
    </font>
    <font>
      <sz val="10"/>
      <name val="Times New Roman"/>
      <family val="1"/>
    </font>
    <font>
      <b/>
      <sz val="10"/>
      <name val="Times New Roman"/>
      <family val="1"/>
    </font>
    <font>
      <sz val="8"/>
      <name val="Times New Roman"/>
      <family val="1"/>
    </font>
    <font>
      <b/>
      <sz val="16"/>
      <name val="Times New Roman"/>
      <family val="1"/>
    </font>
    <font>
      <sz val="16"/>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3" fillId="0" borderId="0" xfId="0" applyFont="1" applyFill="1"/>
    <xf numFmtId="164" fontId="3" fillId="0" borderId="0" xfId="1" applyNumberFormat="1" applyFont="1" applyFill="1" applyAlignment="1">
      <alignment horizontal="center"/>
    </xf>
    <xf numFmtId="0" fontId="3" fillId="0" borderId="0" xfId="0" applyFont="1" applyFill="1" applyAlignment="1">
      <alignment horizontal="center"/>
    </xf>
    <xf numFmtId="165" fontId="3" fillId="0" borderId="0" xfId="0" applyNumberFormat="1" applyFont="1" applyFill="1"/>
    <xf numFmtId="166" fontId="3" fillId="0" borderId="0" xfId="1" applyNumberFormat="1" applyFont="1" applyFill="1"/>
    <xf numFmtId="165" fontId="4" fillId="0" borderId="0" xfId="0" applyNumberFormat="1" applyFont="1" applyFill="1" applyAlignment="1">
      <alignment horizontal="center"/>
    </xf>
    <xf numFmtId="166" fontId="4" fillId="0" borderId="0" xfId="1" applyNumberFormat="1" applyFont="1" applyFill="1" applyAlignment="1">
      <alignment horizontal="center"/>
    </xf>
    <xf numFmtId="0" fontId="5" fillId="0" borderId="0" xfId="0" applyFont="1" applyFill="1" applyAlignment="1">
      <alignment horizontal="left"/>
    </xf>
    <xf numFmtId="167" fontId="3" fillId="0" borderId="0" xfId="1" applyNumberFormat="1" applyFont="1" applyFill="1" applyAlignment="1">
      <alignment horizontal="center"/>
    </xf>
    <xf numFmtId="166" fontId="3" fillId="0" borderId="0" xfId="1" applyNumberFormat="1" applyFont="1" applyFill="1" applyAlignment="1">
      <alignment horizontal="center"/>
    </xf>
    <xf numFmtId="44" fontId="3" fillId="0" borderId="0" xfId="2" applyFont="1" applyFill="1"/>
    <xf numFmtId="0" fontId="3" fillId="0" borderId="1" xfId="0" applyFont="1" applyFill="1" applyBorder="1" applyAlignment="1">
      <alignment horizontal="center"/>
    </xf>
    <xf numFmtId="0" fontId="3" fillId="0" borderId="1" xfId="0" applyFont="1" applyFill="1" applyBorder="1" applyAlignment="1">
      <alignment horizontal="left"/>
    </xf>
    <xf numFmtId="44" fontId="3" fillId="0" borderId="1" xfId="2" applyFont="1" applyFill="1" applyBorder="1" applyAlignment="1">
      <alignment horizontal="center"/>
    </xf>
    <xf numFmtId="166" fontId="5" fillId="0" borderId="1" xfId="1" applyNumberFormat="1" applyFont="1" applyFill="1" applyBorder="1" applyAlignment="1">
      <alignment horizontal="center"/>
    </xf>
    <xf numFmtId="166" fontId="3" fillId="0" borderId="1" xfId="1" applyNumberFormat="1" applyFont="1" applyFill="1" applyBorder="1" applyAlignment="1">
      <alignment horizontal="center"/>
    </xf>
    <xf numFmtId="0" fontId="3" fillId="0" borderId="1" xfId="0" applyFont="1" applyFill="1" applyBorder="1"/>
    <xf numFmtId="1" fontId="3" fillId="0" borderId="0" xfId="0" applyNumberFormat="1" applyFont="1" applyFill="1" applyAlignment="1">
      <alignment horizontal="center"/>
    </xf>
    <xf numFmtId="164" fontId="3" fillId="0" borderId="0" xfId="1" applyNumberFormat="1" applyFont="1" applyFill="1" applyBorder="1" applyAlignment="1">
      <alignment horizontal="center"/>
    </xf>
    <xf numFmtId="168" fontId="3" fillId="0" borderId="0" xfId="2" applyNumberFormat="1" applyFont="1" applyFill="1" applyBorder="1"/>
    <xf numFmtId="44" fontId="3" fillId="0" borderId="0" xfId="2" applyFont="1" applyFill="1" applyBorder="1"/>
    <xf numFmtId="166" fontId="3" fillId="0" borderId="0" xfId="1" applyNumberFormat="1" applyFont="1" applyFill="1" applyBorder="1"/>
    <xf numFmtId="0" fontId="3" fillId="0" borderId="0" xfId="0" applyFont="1" applyFill="1" applyBorder="1"/>
    <xf numFmtId="166" fontId="3" fillId="0" borderId="0" xfId="1" applyNumberFormat="1" applyFont="1" applyFill="1" applyAlignment="1">
      <alignment horizontal="right"/>
    </xf>
    <xf numFmtId="164" fontId="3" fillId="0" borderId="0" xfId="1" applyNumberFormat="1" applyFont="1" applyFill="1"/>
    <xf numFmtId="169" fontId="3" fillId="0" borderId="0" xfId="2" applyNumberFormat="1" applyFont="1" applyFill="1"/>
    <xf numFmtId="0" fontId="3" fillId="0" borderId="0" xfId="0" applyFont="1" applyFill="1" applyAlignment="1">
      <alignment horizontal="right"/>
    </xf>
    <xf numFmtId="170" fontId="3" fillId="0" borderId="0" xfId="0" applyNumberFormat="1" applyFont="1" applyFill="1"/>
    <xf numFmtId="165" fontId="3" fillId="0" borderId="0" xfId="0" applyNumberFormat="1" applyFont="1" applyFill="1" applyAlignment="1">
      <alignment horizontal="right"/>
    </xf>
    <xf numFmtId="9" fontId="3" fillId="0" borderId="0" xfId="3" applyFont="1" applyFill="1" applyAlignment="1">
      <alignment horizontal="right"/>
    </xf>
    <xf numFmtId="0" fontId="3" fillId="0" borderId="0" xfId="0" applyFont="1" applyFill="1" applyAlignment="1">
      <alignment horizontal="left" vertical="center" wrapText="1"/>
    </xf>
    <xf numFmtId="164" fontId="3" fillId="0" borderId="0" xfId="1" applyNumberFormat="1" applyFont="1" applyFill="1" applyAlignment="1">
      <alignment horizontal="left" vertical="center" wrapText="1"/>
    </xf>
    <xf numFmtId="168" fontId="3" fillId="0" borderId="0" xfId="2" applyNumberFormat="1" applyFont="1" applyFill="1" applyAlignment="1">
      <alignment horizontal="center"/>
    </xf>
    <xf numFmtId="171" fontId="0" fillId="0" borderId="0" xfId="0" applyNumberFormat="1"/>
    <xf numFmtId="172" fontId="3" fillId="0" borderId="0" xfId="0" applyNumberFormat="1" applyFont="1" applyFill="1"/>
    <xf numFmtId="173" fontId="3" fillId="0" borderId="0" xfId="3" applyNumberFormat="1" applyFont="1" applyFill="1"/>
    <xf numFmtId="0" fontId="4" fillId="0" borderId="0" xfId="0" applyFont="1" applyAlignment="1">
      <alignment horizontal="left" vertical="top" wrapText="1"/>
    </xf>
    <xf numFmtId="0" fontId="6" fillId="0" borderId="0" xfId="0" applyFont="1" applyFill="1" applyAlignment="1">
      <alignment horizontal="center"/>
    </xf>
    <xf numFmtId="0" fontId="2" fillId="0"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topLeftCell="A10" workbookViewId="0">
      <selection activeCell="C19" sqref="C19:C20"/>
    </sheetView>
  </sheetViews>
  <sheetFormatPr defaultColWidth="9.109375" defaultRowHeight="13.2" x14ac:dyDescent="0.25"/>
  <cols>
    <col min="1" max="1" width="9.88671875" style="3" customWidth="1"/>
    <col min="2" max="2" width="35" style="3" customWidth="1"/>
    <col min="3" max="4" width="15.5546875" style="4" customWidth="1"/>
    <col min="5" max="8" width="16.109375" style="5" customWidth="1"/>
    <col min="9" max="9" width="16.109375" style="1" customWidth="1"/>
    <col min="10" max="10" width="14.44140625" style="2" customWidth="1"/>
    <col min="11" max="16384" width="9.109375" style="1"/>
  </cols>
  <sheetData>
    <row r="1" spans="1:10" ht="30" x14ac:dyDescent="0.5">
      <c r="A1" s="39" t="s">
        <v>30</v>
      </c>
      <c r="B1" s="39"/>
      <c r="C1" s="39"/>
      <c r="D1" s="39"/>
      <c r="E1" s="39"/>
      <c r="F1" s="39"/>
      <c r="G1" s="39"/>
      <c r="H1" s="39"/>
    </row>
    <row r="2" spans="1:10" x14ac:dyDescent="0.25">
      <c r="C2" s="1"/>
      <c r="D2" s="1"/>
      <c r="H2" s="1"/>
      <c r="J2" s="1"/>
    </row>
    <row r="3" spans="1:10" ht="21" x14ac:dyDescent="0.4">
      <c r="A3" s="38" t="s">
        <v>21</v>
      </c>
      <c r="B3" s="38"/>
      <c r="C3" s="38"/>
      <c r="D3" s="38"/>
      <c r="E3" s="38"/>
      <c r="F3" s="38"/>
      <c r="G3" s="38"/>
      <c r="H3" s="38"/>
    </row>
    <row r="5" spans="1:10" s="31" customFormat="1" ht="45" customHeight="1" x14ac:dyDescent="0.25">
      <c r="A5" s="37" t="s">
        <v>22</v>
      </c>
      <c r="B5" s="37"/>
      <c r="C5" s="37"/>
      <c r="D5" s="37"/>
      <c r="E5" s="37"/>
      <c r="F5" s="37"/>
      <c r="G5" s="37"/>
      <c r="H5" s="37"/>
      <c r="J5" s="32"/>
    </row>
    <row r="6" spans="1:10" s="31" customFormat="1" ht="45" customHeight="1" x14ac:dyDescent="0.25">
      <c r="A6" s="37" t="s">
        <v>23</v>
      </c>
      <c r="B6" s="37"/>
      <c r="C6" s="37"/>
      <c r="D6" s="37"/>
      <c r="E6" s="37"/>
      <c r="F6" s="37"/>
      <c r="G6" s="37"/>
      <c r="H6" s="37"/>
      <c r="J6" s="32"/>
    </row>
    <row r="7" spans="1:10" s="31" customFormat="1" ht="45" customHeight="1" x14ac:dyDescent="0.25">
      <c r="A7" s="37" t="s">
        <v>25</v>
      </c>
      <c r="B7" s="37"/>
      <c r="C7" s="37"/>
      <c r="D7" s="37"/>
      <c r="E7" s="37"/>
      <c r="F7" s="37"/>
      <c r="G7" s="37"/>
      <c r="H7" s="37"/>
      <c r="J7" s="32"/>
    </row>
    <row r="8" spans="1:10" s="31" customFormat="1" ht="45" customHeight="1" x14ac:dyDescent="0.25">
      <c r="A8" s="37" t="s">
        <v>24</v>
      </c>
      <c r="B8" s="37"/>
      <c r="C8" s="37"/>
      <c r="D8" s="37"/>
      <c r="E8" s="37"/>
      <c r="F8" s="37"/>
      <c r="G8" s="37"/>
      <c r="H8" s="37"/>
      <c r="J8" s="32"/>
    </row>
    <row r="9" spans="1:10" s="31" customFormat="1" ht="45" customHeight="1" x14ac:dyDescent="0.25">
      <c r="A9" s="37" t="s">
        <v>26</v>
      </c>
      <c r="B9" s="37"/>
      <c r="C9" s="37"/>
      <c r="D9" s="37"/>
      <c r="E9" s="37"/>
      <c r="F9" s="37"/>
      <c r="G9" s="37"/>
      <c r="H9" s="37"/>
      <c r="J9" s="32"/>
    </row>
    <row r="10" spans="1:10" s="31" customFormat="1" ht="45" customHeight="1" x14ac:dyDescent="0.25">
      <c r="A10" s="37" t="s">
        <v>27</v>
      </c>
      <c r="B10" s="37"/>
      <c r="C10" s="37"/>
      <c r="D10" s="37"/>
      <c r="E10" s="37"/>
      <c r="F10" s="37"/>
      <c r="G10" s="37"/>
      <c r="H10" s="37"/>
      <c r="J10" s="32"/>
    </row>
    <row r="11" spans="1:10" x14ac:dyDescent="0.25">
      <c r="B11" s="27"/>
      <c r="C11" s="28"/>
    </row>
    <row r="12" spans="1:10" x14ac:dyDescent="0.25">
      <c r="C12" s="6" t="s">
        <v>0</v>
      </c>
      <c r="D12" s="6" t="s">
        <v>1</v>
      </c>
      <c r="E12" s="7" t="s">
        <v>2</v>
      </c>
      <c r="F12" s="7" t="s">
        <v>3</v>
      </c>
      <c r="G12" s="7" t="s">
        <v>4</v>
      </c>
    </row>
    <row r="13" spans="1:10" x14ac:dyDescent="0.25">
      <c r="B13" s="8"/>
      <c r="C13" s="9" t="s">
        <v>5</v>
      </c>
      <c r="D13" s="10" t="s">
        <v>6</v>
      </c>
      <c r="H13" s="11"/>
    </row>
    <row r="14" spans="1:10" x14ac:dyDescent="0.25">
      <c r="A14" s="12" t="s">
        <v>7</v>
      </c>
      <c r="B14" s="13" t="s">
        <v>8</v>
      </c>
      <c r="C14" s="14" t="s">
        <v>9</v>
      </c>
      <c r="D14" s="15" t="s">
        <v>10</v>
      </c>
      <c r="E14" s="16" t="s">
        <v>11</v>
      </c>
      <c r="F14" s="16" t="s">
        <v>12</v>
      </c>
      <c r="G14" s="17"/>
      <c r="H14" s="12" t="s">
        <v>13</v>
      </c>
    </row>
    <row r="15" spans="1:10" s="23" customFormat="1" ht="12.75" customHeight="1" x14ac:dyDescent="0.25">
      <c r="A15" s="18" t="s">
        <v>29</v>
      </c>
      <c r="B15" s="8" t="s">
        <v>28</v>
      </c>
      <c r="C15" s="19">
        <v>1936305.32097</v>
      </c>
      <c r="D15" s="33">
        <v>3.4081999999999999</v>
      </c>
      <c r="E15" s="21">
        <f>D15*C15</f>
        <v>6599315.7949299542</v>
      </c>
      <c r="F15" s="22">
        <f>ROUND(C22*C23,0)</f>
        <v>0</v>
      </c>
      <c r="G15" s="5">
        <f>C15-F15</f>
        <v>1936305.32097</v>
      </c>
      <c r="H15" s="11">
        <f>ROUND(G15*$C$19,2)-E15</f>
        <v>1688070.9750700453</v>
      </c>
    </row>
    <row r="16" spans="1:10" x14ac:dyDescent="0.25">
      <c r="C16" s="1"/>
      <c r="D16" s="1"/>
      <c r="H16" s="1"/>
      <c r="J16" s="1"/>
    </row>
    <row r="17" spans="2:8" x14ac:dyDescent="0.25">
      <c r="C17" s="35"/>
      <c r="D17" s="1"/>
      <c r="E17" s="1"/>
      <c r="G17" s="24" t="s">
        <v>14</v>
      </c>
      <c r="H17" s="25">
        <v>9</v>
      </c>
    </row>
    <row r="18" spans="2:8" x14ac:dyDescent="0.25">
      <c r="D18" s="1"/>
      <c r="E18" s="1"/>
      <c r="G18" s="24" t="s">
        <v>15</v>
      </c>
      <c r="H18" s="26">
        <f>ROUNDUP(H15/H17,-4)</f>
        <v>190000</v>
      </c>
    </row>
    <row r="19" spans="2:8" x14ac:dyDescent="0.25">
      <c r="B19" s="24" t="s">
        <v>16</v>
      </c>
      <c r="C19" s="33">
        <v>4.28</v>
      </c>
    </row>
    <row r="20" spans="2:8" x14ac:dyDescent="0.25">
      <c r="B20" s="27" t="s">
        <v>17</v>
      </c>
      <c r="C20" s="33">
        <v>3.4081999999999999</v>
      </c>
    </row>
    <row r="21" spans="2:8" x14ac:dyDescent="0.25">
      <c r="B21" s="27" t="s">
        <v>18</v>
      </c>
      <c r="C21" s="25">
        <v>430</v>
      </c>
      <c r="D21" s="1"/>
    </row>
    <row r="22" spans="2:8" x14ac:dyDescent="0.25">
      <c r="B22" s="27" t="s">
        <v>19</v>
      </c>
      <c r="C22" s="25">
        <v>6750101</v>
      </c>
      <c r="D22" s="1"/>
    </row>
    <row r="23" spans="2:8" x14ac:dyDescent="0.25">
      <c r="B23" s="29" t="s">
        <v>20</v>
      </c>
      <c r="C23" s="30">
        <v>0</v>
      </c>
      <c r="D23" s="1"/>
    </row>
    <row r="24" spans="2:8" x14ac:dyDescent="0.25">
      <c r="E24" s="34"/>
      <c r="F24" s="34"/>
    </row>
    <row r="28" spans="2:8" x14ac:dyDescent="0.25">
      <c r="C28" s="36"/>
    </row>
  </sheetData>
  <mergeCells count="8">
    <mergeCell ref="A9:H9"/>
    <mergeCell ref="A10:H10"/>
    <mergeCell ref="A3:H3"/>
    <mergeCell ref="A1:H1"/>
    <mergeCell ref="A5:H5"/>
    <mergeCell ref="A6:H6"/>
    <mergeCell ref="A7:H7"/>
    <mergeCell ref="A8:H8"/>
  </mergeCells>
  <phoneticPr fontId="0" type="noConversion"/>
  <pageMargins left="0.75" right="0.75" top="1" bottom="1" header="0.5" footer="0.5"/>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topLeftCell="A10" workbookViewId="0">
      <selection activeCell="C21" sqref="C21"/>
    </sheetView>
  </sheetViews>
  <sheetFormatPr defaultColWidth="9.109375" defaultRowHeight="13.2" x14ac:dyDescent="0.25"/>
  <cols>
    <col min="1" max="1" width="9.88671875" style="3" customWidth="1"/>
    <col min="2" max="2" width="35" style="3" customWidth="1"/>
    <col min="3" max="4" width="15.5546875" style="4" customWidth="1"/>
    <col min="5" max="8" width="16.109375" style="5" customWidth="1"/>
    <col min="9" max="9" width="16.109375" style="1" customWidth="1"/>
    <col min="10" max="10" width="14.44140625" style="2" customWidth="1"/>
    <col min="11" max="16384" width="9.109375" style="1"/>
  </cols>
  <sheetData>
    <row r="1" spans="1:10" ht="30" x14ac:dyDescent="0.5">
      <c r="A1" s="39" t="s">
        <v>31</v>
      </c>
      <c r="B1" s="39"/>
      <c r="C1" s="39"/>
      <c r="D1" s="39"/>
      <c r="E1" s="39"/>
      <c r="F1" s="39"/>
      <c r="G1" s="39"/>
      <c r="H1" s="39"/>
    </row>
    <row r="2" spans="1:10" x14ac:dyDescent="0.25">
      <c r="C2" s="1"/>
      <c r="D2" s="1"/>
      <c r="H2" s="1"/>
      <c r="J2" s="1"/>
    </row>
    <row r="3" spans="1:10" ht="21" x14ac:dyDescent="0.4">
      <c r="A3" s="38" t="s">
        <v>21</v>
      </c>
      <c r="B3" s="38"/>
      <c r="C3" s="38"/>
      <c r="D3" s="38"/>
      <c r="E3" s="38"/>
      <c r="F3" s="38"/>
      <c r="G3" s="38"/>
      <c r="H3" s="38"/>
    </row>
    <row r="5" spans="1:10" s="31" customFormat="1" ht="45" customHeight="1" x14ac:dyDescent="0.25">
      <c r="A5" s="37" t="s">
        <v>22</v>
      </c>
      <c r="B5" s="37"/>
      <c r="C5" s="37"/>
      <c r="D5" s="37"/>
      <c r="E5" s="37"/>
      <c r="F5" s="37"/>
      <c r="G5" s="37"/>
      <c r="H5" s="37"/>
      <c r="J5" s="32"/>
    </row>
    <row r="6" spans="1:10" s="31" customFormat="1" ht="45" customHeight="1" x14ac:dyDescent="0.25">
      <c r="A6" s="37" t="s">
        <v>23</v>
      </c>
      <c r="B6" s="37"/>
      <c r="C6" s="37"/>
      <c r="D6" s="37"/>
      <c r="E6" s="37"/>
      <c r="F6" s="37"/>
      <c r="G6" s="37"/>
      <c r="H6" s="37"/>
      <c r="J6" s="32"/>
    </row>
    <row r="7" spans="1:10" s="31" customFormat="1" ht="45" customHeight="1" x14ac:dyDescent="0.25">
      <c r="A7" s="37" t="s">
        <v>25</v>
      </c>
      <c r="B7" s="37"/>
      <c r="C7" s="37"/>
      <c r="D7" s="37"/>
      <c r="E7" s="37"/>
      <c r="F7" s="37"/>
      <c r="G7" s="37"/>
      <c r="H7" s="37"/>
      <c r="J7" s="32"/>
    </row>
    <row r="8" spans="1:10" s="31" customFormat="1" ht="45" customHeight="1" x14ac:dyDescent="0.25">
      <c r="A8" s="37" t="s">
        <v>24</v>
      </c>
      <c r="B8" s="37"/>
      <c r="C8" s="37"/>
      <c r="D8" s="37"/>
      <c r="E8" s="37"/>
      <c r="F8" s="37"/>
      <c r="G8" s="37"/>
      <c r="H8" s="37"/>
      <c r="J8" s="32"/>
    </row>
    <row r="9" spans="1:10" s="31" customFormat="1" ht="45" customHeight="1" x14ac:dyDescent="0.25">
      <c r="A9" s="37" t="s">
        <v>26</v>
      </c>
      <c r="B9" s="37"/>
      <c r="C9" s="37"/>
      <c r="D9" s="37"/>
      <c r="E9" s="37"/>
      <c r="F9" s="37"/>
      <c r="G9" s="37"/>
      <c r="H9" s="37"/>
      <c r="J9" s="32"/>
    </row>
    <row r="10" spans="1:10" s="31" customFormat="1" ht="45" customHeight="1" x14ac:dyDescent="0.25">
      <c r="A10" s="37" t="s">
        <v>27</v>
      </c>
      <c r="B10" s="37"/>
      <c r="C10" s="37"/>
      <c r="D10" s="37"/>
      <c r="E10" s="37"/>
      <c r="F10" s="37"/>
      <c r="G10" s="37"/>
      <c r="H10" s="37"/>
      <c r="J10" s="32"/>
    </row>
    <row r="11" spans="1:10" x14ac:dyDescent="0.25">
      <c r="B11" s="27"/>
      <c r="C11" s="28"/>
    </row>
    <row r="12" spans="1:10" x14ac:dyDescent="0.25">
      <c r="C12" s="6" t="s">
        <v>0</v>
      </c>
      <c r="D12" s="6" t="s">
        <v>1</v>
      </c>
      <c r="E12" s="7" t="s">
        <v>2</v>
      </c>
      <c r="F12" s="7" t="s">
        <v>3</v>
      </c>
      <c r="G12" s="7" t="s">
        <v>4</v>
      </c>
    </row>
    <row r="13" spans="1:10" x14ac:dyDescent="0.25">
      <c r="B13" s="8"/>
      <c r="C13" s="9" t="s">
        <v>5</v>
      </c>
      <c r="D13" s="10" t="s">
        <v>6</v>
      </c>
      <c r="H13" s="11"/>
    </row>
    <row r="14" spans="1:10" x14ac:dyDescent="0.25">
      <c r="A14" s="12" t="s">
        <v>7</v>
      </c>
      <c r="B14" s="13" t="s">
        <v>8</v>
      </c>
      <c r="C14" s="14" t="s">
        <v>9</v>
      </c>
      <c r="D14" s="15" t="s">
        <v>10</v>
      </c>
      <c r="E14" s="16" t="s">
        <v>11</v>
      </c>
      <c r="F14" s="16" t="s">
        <v>12</v>
      </c>
      <c r="G14" s="17"/>
      <c r="H14" s="12" t="s">
        <v>13</v>
      </c>
    </row>
    <row r="15" spans="1:10" s="23" customFormat="1" ht="12.75" customHeight="1" x14ac:dyDescent="0.25">
      <c r="A15" s="18" t="s">
        <v>29</v>
      </c>
      <c r="B15" s="8" t="s">
        <v>28</v>
      </c>
      <c r="C15" s="19">
        <v>1936305.32097</v>
      </c>
      <c r="D15" s="20">
        <v>0</v>
      </c>
      <c r="E15" s="21">
        <f>D15*C15</f>
        <v>0</v>
      </c>
      <c r="F15" s="22">
        <f>ROUND(C22*C23,0)</f>
        <v>0</v>
      </c>
      <c r="G15" s="5">
        <f>C15-F15</f>
        <v>1936305.32097</v>
      </c>
      <c r="H15" s="11">
        <f>ROUND(G15*$C$19,2)-E15</f>
        <v>8287386.7699999996</v>
      </c>
    </row>
    <row r="16" spans="1:10" x14ac:dyDescent="0.25">
      <c r="C16" s="1"/>
      <c r="D16" s="1"/>
      <c r="H16" s="1"/>
      <c r="J16" s="1"/>
    </row>
    <row r="17" spans="2:8" x14ac:dyDescent="0.25">
      <c r="C17" s="35"/>
      <c r="D17" s="1"/>
      <c r="E17" s="1"/>
      <c r="G17" s="24" t="s">
        <v>14</v>
      </c>
      <c r="H17" s="25">
        <v>9</v>
      </c>
    </row>
    <row r="18" spans="2:8" x14ac:dyDescent="0.25">
      <c r="D18" s="1"/>
      <c r="E18" s="1"/>
      <c r="G18" s="24" t="s">
        <v>15</v>
      </c>
      <c r="H18" s="26">
        <f>ROUNDUP(H15/H17,-4)</f>
        <v>930000</v>
      </c>
    </row>
    <row r="19" spans="2:8" x14ac:dyDescent="0.25">
      <c r="B19" s="24" t="s">
        <v>16</v>
      </c>
      <c r="C19" s="33">
        <v>4.28</v>
      </c>
    </row>
    <row r="20" spans="2:8" x14ac:dyDescent="0.25">
      <c r="B20" s="27" t="s">
        <v>17</v>
      </c>
      <c r="C20" s="33">
        <v>3.4081999999999999</v>
      </c>
    </row>
    <row r="21" spans="2:8" x14ac:dyDescent="0.25">
      <c r="B21" s="27" t="s">
        <v>18</v>
      </c>
      <c r="C21" s="25">
        <v>430</v>
      </c>
      <c r="D21" s="1"/>
    </row>
    <row r="22" spans="2:8" x14ac:dyDescent="0.25">
      <c r="B22" s="27" t="s">
        <v>19</v>
      </c>
      <c r="C22" s="25">
        <v>6750101</v>
      </c>
      <c r="D22" s="1"/>
    </row>
    <row r="23" spans="2:8" x14ac:dyDescent="0.25">
      <c r="B23" s="29" t="s">
        <v>20</v>
      </c>
      <c r="C23" s="30">
        <v>0</v>
      </c>
      <c r="D23" s="1"/>
    </row>
    <row r="24" spans="2:8" x14ac:dyDescent="0.25">
      <c r="E24" s="34"/>
      <c r="F24" s="34"/>
    </row>
    <row r="28" spans="2:8" x14ac:dyDescent="0.25">
      <c r="C28" s="36"/>
    </row>
  </sheetData>
  <mergeCells count="8">
    <mergeCell ref="A9:H9"/>
    <mergeCell ref="A10:H10"/>
    <mergeCell ref="A1:H1"/>
    <mergeCell ref="A3:H3"/>
    <mergeCell ref="A5:H5"/>
    <mergeCell ref="A6:H6"/>
    <mergeCell ref="A7:H7"/>
    <mergeCell ref="A8:H8"/>
  </mergeCells>
  <pageMargins left="0.75" right="0.75" top="1" bottom="1" header="0.5" footer="0.5"/>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With Perfected Interest</vt:lpstr>
      <vt:lpstr>Without Perfected Interest</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antho75</dc:creator>
  <cp:lastModifiedBy>dina001</cp:lastModifiedBy>
  <cp:lastPrinted>2006-06-14T19:32:54Z</cp:lastPrinted>
  <dcterms:created xsi:type="dcterms:W3CDTF">2006-06-14T18:48:39Z</dcterms:created>
  <dcterms:modified xsi:type="dcterms:W3CDTF">2019-12-20T14:38:36Z</dcterms:modified>
</cp:coreProperties>
</file>